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\Desktop\"/>
    </mc:Choice>
  </mc:AlternateContent>
  <xr:revisionPtr revIDLastSave="0" documentId="8_{B22DF64C-ED08-BB46-9ABF-83759AA78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Example Sheet" sheetId="2" state="hidden" r:id="rId2"/>
  </sheets>
  <externalReferences>
    <externalReference r:id="rId3"/>
  </externalReferences>
  <definedNames>
    <definedName name="Depth">'1'!$D$15</definedName>
    <definedName name="Ratio">#REF!</definedName>
    <definedName name="Slope_Ratio">[1]Sheet1!$A$4:$A$11</definedName>
    <definedName name="Width">'1'!$D$14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R10" i="1"/>
  <c r="D12" i="1"/>
  <c r="D20" i="1"/>
  <c r="D25" i="1"/>
  <c r="D19" i="1"/>
  <c r="D28" i="1"/>
  <c r="D44" i="2"/>
  <c r="D40" i="2"/>
  <c r="A33" i="2"/>
  <c r="A32" i="2"/>
  <c r="A31" i="2"/>
  <c r="A30" i="2"/>
  <c r="A29" i="2"/>
  <c r="A28" i="2"/>
  <c r="A27" i="2"/>
  <c r="A26" i="2"/>
  <c r="A25" i="2"/>
  <c r="A24" i="2"/>
  <c r="K23" i="2"/>
  <c r="J23" i="2"/>
  <c r="I23" i="2"/>
  <c r="H23" i="2"/>
  <c r="G23" i="2"/>
  <c r="F23" i="2"/>
  <c r="E23" i="2"/>
  <c r="D23" i="2"/>
  <c r="C23" i="2"/>
  <c r="B23" i="2"/>
  <c r="C15" i="2"/>
  <c r="C12" i="2"/>
  <c r="C17" i="2"/>
  <c r="C11" i="2"/>
  <c r="C16" i="2"/>
  <c r="D23" i="1"/>
  <c r="M23" i="2"/>
  <c r="A35" i="2"/>
  <c r="C18" i="2"/>
  <c r="C19" i="2"/>
  <c r="D21" i="1"/>
  <c r="D26" i="1"/>
  <c r="D24" i="1"/>
  <c r="C13" i="2"/>
  <c r="D27" i="1"/>
  <c r="D38" i="2"/>
  <c r="D46" i="2"/>
  <c r="D30" i="1"/>
  <c r="F30" i="1"/>
  <c r="D42" i="2"/>
  <c r="D31" i="1"/>
  <c r="F31" i="1"/>
  <c r="D32" i="1"/>
  <c r="F32" i="1"/>
</calcChain>
</file>

<file path=xl/sharedStrings.xml><?xml version="1.0" encoding="utf-8"?>
<sst xmlns="http://schemas.openxmlformats.org/spreadsheetml/2006/main" count="72" uniqueCount="46">
  <si>
    <t>Area</t>
  </si>
  <si>
    <t>Across</t>
  </si>
  <si>
    <t>m</t>
  </si>
  <si>
    <t>Down</t>
  </si>
  <si>
    <t>Single Tile</t>
  </si>
  <si>
    <t>Width</t>
  </si>
  <si>
    <t>mm</t>
  </si>
  <si>
    <t>Depth</t>
  </si>
  <si>
    <t>Tiles Req</t>
  </si>
  <si>
    <t>Total</t>
  </si>
  <si>
    <t>Nurajacks</t>
  </si>
  <si>
    <t>Sq m</t>
  </si>
  <si>
    <t>Nurajacks/sqm</t>
  </si>
  <si>
    <t xml:space="preserve">Tiles </t>
  </si>
  <si>
    <t>Nurajacks/sqm centered</t>
  </si>
  <si>
    <t>Nurajack Calculation Sheet</t>
  </si>
  <si>
    <t>Input</t>
  </si>
  <si>
    <t>Result</t>
  </si>
  <si>
    <t>Total Tiles Required</t>
  </si>
  <si>
    <t>Total Nurajacks Req</t>
  </si>
  <si>
    <t>Assuming only using one on the corners</t>
  </si>
  <si>
    <t>Estimated Tiles Required</t>
  </si>
  <si>
    <t>Example</t>
  </si>
  <si>
    <t>sum of all the numbers</t>
  </si>
  <si>
    <t>count of all the numbers</t>
  </si>
  <si>
    <t>meters</t>
  </si>
  <si>
    <t>Display</t>
  </si>
  <si>
    <t>Calculation</t>
  </si>
  <si>
    <t>sqm</t>
  </si>
  <si>
    <t>Input project information in cells marked</t>
  </si>
  <si>
    <t>Corners Only</t>
  </si>
  <si>
    <t>Corners &amp; Center</t>
  </si>
  <si>
    <t>per sqm</t>
  </si>
  <si>
    <t>A</t>
  </si>
  <si>
    <t>B</t>
  </si>
  <si>
    <t>C</t>
  </si>
  <si>
    <t>example</t>
  </si>
  <si>
    <t>Corners, Center &amp; Edges</t>
  </si>
  <si>
    <t>Edges Across</t>
  </si>
  <si>
    <t>Edges Down</t>
  </si>
  <si>
    <t>Pedestals</t>
  </si>
  <si>
    <t>Estimated Pedestal Req</t>
  </si>
  <si>
    <t>Note: These are a mathematical estimation only. 
More Pedestals may be required depending on the layout of the tiles etc. Your tiler will be able to calculate the exact number for you.</t>
  </si>
  <si>
    <t>mt</t>
  </si>
  <si>
    <t>cm</t>
  </si>
  <si>
    <t>Length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</si>
</sst>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/>
    <xf numFmtId="0" fontId="5" fillId="0" borderId="0" xfId="0" applyFont="1"/>
    <xf numFmtId="0" fontId="4" fillId="0" borderId="0" xfId="0" applyFont="1"/>
    <xf numFmtId="0" fontId="0" fillId="0" borderId="1" xfId="0" applyBorder="1"/>
    <xf numFmtId="1" fontId="0" fillId="0" borderId="1" xfId="0" applyNumberFormat="1" applyBorder="1"/>
    <xf numFmtId="0" fontId="0" fillId="0" borderId="2" xfId="0" applyBorder="1"/>
    <xf numFmtId="0" fontId="0" fillId="0" borderId="0" xfId="0" applyBorder="1"/>
    <xf numFmtId="164" fontId="0" fillId="0" borderId="0" xfId="0" applyNumberFormat="1" applyBorder="1"/>
    <xf numFmtId="0" fontId="0" fillId="0" borderId="3" xfId="0" applyBorder="1"/>
    <xf numFmtId="0" fontId="0" fillId="0" borderId="4" xfId="0" applyBorder="1"/>
    <xf numFmtId="0" fontId="6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0" borderId="5" xfId="0" applyBorder="1"/>
    <xf numFmtId="0" fontId="0" fillId="2" borderId="6" xfId="0" applyFill="1" applyBorder="1"/>
    <xf numFmtId="0" fontId="7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8" fillId="3" borderId="9" xfId="0" applyFont="1" applyFill="1" applyBorder="1"/>
    <xf numFmtId="0" fontId="0" fillId="4" borderId="12" xfId="0" applyFill="1" applyBorder="1" applyAlignment="1">
      <alignment horizontal="center"/>
    </xf>
    <xf numFmtId="0" fontId="4" fillId="5" borderId="4" xfId="0" applyFont="1" applyFill="1" applyBorder="1"/>
    <xf numFmtId="0" fontId="4" fillId="5" borderId="1" xfId="0" applyFont="1" applyFill="1" applyBorder="1"/>
    <xf numFmtId="0" fontId="4" fillId="5" borderId="8" xfId="0" applyFont="1" applyFill="1" applyBorder="1"/>
    <xf numFmtId="1" fontId="4" fillId="5" borderId="1" xfId="0" applyNumberFormat="1" applyFont="1" applyFill="1" applyBorder="1"/>
    <xf numFmtId="0" fontId="4" fillId="0" borderId="0" xfId="0" applyFont="1" applyBorder="1"/>
    <xf numFmtId="0" fontId="6" fillId="0" borderId="0" xfId="0" applyFont="1"/>
    <xf numFmtId="0" fontId="4" fillId="5" borderId="0" xfId="0" applyFont="1" applyFill="1" applyBorder="1"/>
    <xf numFmtId="0" fontId="4" fillId="5" borderId="9" xfId="0" applyFont="1" applyFill="1" applyBorder="1"/>
    <xf numFmtId="0" fontId="4" fillId="5" borderId="10" xfId="0" applyFont="1" applyFill="1" applyBorder="1"/>
    <xf numFmtId="0" fontId="4" fillId="5" borderId="10" xfId="0" applyFont="1" applyFill="1" applyBorder="1" applyAlignment="1">
      <alignment horizontal="center"/>
    </xf>
    <xf numFmtId="0" fontId="4" fillId="5" borderId="6" xfId="0" applyFont="1" applyFill="1" applyBorder="1"/>
    <xf numFmtId="0" fontId="4" fillId="5" borderId="11" xfId="0" applyFont="1" applyFill="1" applyBorder="1" applyAlignment="1">
      <alignment horizontal="center"/>
    </xf>
    <xf numFmtId="165" fontId="4" fillId="5" borderId="3" xfId="1" applyNumberFormat="1" applyFont="1" applyFill="1" applyBorder="1"/>
    <xf numFmtId="165" fontId="4" fillId="5" borderId="7" xfId="1" applyNumberFormat="1" applyFont="1" applyFill="1" applyBorder="1"/>
    <xf numFmtId="1" fontId="4" fillId="5" borderId="0" xfId="0" applyNumberFormat="1" applyFont="1" applyFill="1" applyBorder="1"/>
    <xf numFmtId="0" fontId="0" fillId="0" borderId="13" xfId="0" applyBorder="1"/>
    <xf numFmtId="0" fontId="4" fillId="0" borderId="14" xfId="0" applyFont="1" applyBorder="1"/>
    <xf numFmtId="0" fontId="4" fillId="0" borderId="13" xfId="0" applyFont="1" applyBorder="1"/>
    <xf numFmtId="0" fontId="0" fillId="0" borderId="14" xfId="0" applyBorder="1"/>
    <xf numFmtId="0" fontId="4" fillId="5" borderId="2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0" fillId="0" borderId="0" xfId="0" applyFill="1" applyBorder="1"/>
    <xf numFmtId="1" fontId="4" fillId="5" borderId="6" xfId="0" applyNumberFormat="1" applyFont="1" applyFill="1" applyBorder="1"/>
    <xf numFmtId="1" fontId="0" fillId="0" borderId="0" xfId="0" applyNumberFormat="1" applyBorder="1"/>
    <xf numFmtId="0" fontId="0" fillId="6" borderId="0" xfId="0" applyFill="1"/>
    <xf numFmtId="0" fontId="0" fillId="6" borderId="0" xfId="0" applyFill="1" applyBorder="1" applyProtection="1">
      <protection locked="0"/>
    </xf>
    <xf numFmtId="1" fontId="0" fillId="6" borderId="0" xfId="0" applyNumberFormat="1" applyFill="1" applyBorder="1" applyProtection="1">
      <protection locked="0"/>
    </xf>
    <xf numFmtId="0" fontId="0" fillId="6" borderId="6" xfId="0" applyFill="1" applyBorder="1" applyProtection="1">
      <protection locked="0"/>
    </xf>
    <xf numFmtId="166" fontId="1" fillId="0" borderId="0" xfId="1" applyNumberFormat="1" applyFont="1" applyBorder="1"/>
    <xf numFmtId="0" fontId="4" fillId="0" borderId="0" xfId="0" applyFont="1" applyFill="1" applyBorder="1"/>
    <xf numFmtId="0" fontId="0" fillId="0" borderId="0" xfId="0" applyFill="1"/>
    <xf numFmtId="0" fontId="4" fillId="0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582103</xdr:colOff>
      <xdr:row>9</xdr:row>
      <xdr:rowOff>142875</xdr:rowOff>
    </xdr:from>
    <xdr:to>
      <xdr:col>8</xdr:col>
      <xdr:colOff>56321</xdr:colOff>
      <xdr:row>10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3CDE1B3F-4D7F-4010-9703-94CE6381A96D}"/>
            </a:ext>
          </a:extLst>
        </xdr:cNvPr>
        <xdr:cNvSpPr/>
      </xdr:nvSpPr>
      <xdr:spPr>
        <a:xfrm>
          <a:off x="7101436" y="2069042"/>
          <a:ext cx="88052" cy="7725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7</xdr:col>
      <xdr:colOff>583161</xdr:colOff>
      <xdr:row>11</xdr:row>
      <xdr:rowOff>152400</xdr:rowOff>
    </xdr:from>
    <xdr:to>
      <xdr:col>8</xdr:col>
      <xdr:colOff>57379</xdr:colOff>
      <xdr:row>12</xdr:row>
      <xdr:rowOff>28575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BDEB0849-8819-4479-9B99-FAA8FB7E46FD}"/>
            </a:ext>
          </a:extLst>
        </xdr:cNvPr>
        <xdr:cNvSpPr/>
      </xdr:nvSpPr>
      <xdr:spPr>
        <a:xfrm>
          <a:off x="7102494" y="2470150"/>
          <a:ext cx="88052" cy="7725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561975</xdr:colOff>
      <xdr:row>9</xdr:row>
      <xdr:rowOff>161925</xdr:rowOff>
    </xdr:from>
    <xdr:to>
      <xdr:col>10</xdr:col>
      <xdr:colOff>36194</xdr:colOff>
      <xdr:row>10</xdr:row>
      <xdr:rowOff>38100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EEB59069-04C6-4802-B704-1A72120B9983}"/>
            </a:ext>
          </a:extLst>
        </xdr:cNvPr>
        <xdr:cNvSpPr/>
      </xdr:nvSpPr>
      <xdr:spPr>
        <a:xfrm>
          <a:off x="8277225" y="3981450"/>
          <a:ext cx="83819" cy="76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561975</xdr:colOff>
      <xdr:row>11</xdr:row>
      <xdr:rowOff>142875</xdr:rowOff>
    </xdr:from>
    <xdr:to>
      <xdr:col>10</xdr:col>
      <xdr:colOff>36194</xdr:colOff>
      <xdr:row>12</xdr:row>
      <xdr:rowOff>19050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E8C91A9E-F615-4BB2-8CDD-543AC6D8900A}"/>
            </a:ext>
          </a:extLst>
        </xdr:cNvPr>
        <xdr:cNvSpPr/>
      </xdr:nvSpPr>
      <xdr:spPr>
        <a:xfrm>
          <a:off x="8277225" y="4362450"/>
          <a:ext cx="83819" cy="76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581025</xdr:colOff>
      <xdr:row>13</xdr:row>
      <xdr:rowOff>142875</xdr:rowOff>
    </xdr:from>
    <xdr:to>
      <xdr:col>10</xdr:col>
      <xdr:colOff>55244</xdr:colOff>
      <xdr:row>14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92358EDC-2F85-43B9-A8C0-DCD940AA3983}"/>
            </a:ext>
          </a:extLst>
        </xdr:cNvPr>
        <xdr:cNvSpPr/>
      </xdr:nvSpPr>
      <xdr:spPr>
        <a:xfrm>
          <a:off x="8296275" y="4752975"/>
          <a:ext cx="83819" cy="76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7</xdr:col>
      <xdr:colOff>585277</xdr:colOff>
      <xdr:row>13</xdr:row>
      <xdr:rowOff>152400</xdr:rowOff>
    </xdr:from>
    <xdr:to>
      <xdr:col>8</xdr:col>
      <xdr:colOff>59495</xdr:colOff>
      <xdr:row>14</xdr:row>
      <xdr:rowOff>28575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5D92BB77-9086-4B8C-A656-3096794F37BA}"/>
            </a:ext>
          </a:extLst>
        </xdr:cNvPr>
        <xdr:cNvSpPr/>
      </xdr:nvSpPr>
      <xdr:spPr>
        <a:xfrm>
          <a:off x="7104610" y="2861733"/>
          <a:ext cx="88052" cy="7725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7</xdr:col>
      <xdr:colOff>585277</xdr:colOff>
      <xdr:row>15</xdr:row>
      <xdr:rowOff>133350</xdr:rowOff>
    </xdr:from>
    <xdr:to>
      <xdr:col>8</xdr:col>
      <xdr:colOff>59495</xdr:colOff>
      <xdr:row>16</xdr:row>
      <xdr:rowOff>9525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AB068223-EDA2-4D9F-98EE-FB7351CE8148}"/>
            </a:ext>
          </a:extLst>
        </xdr:cNvPr>
        <xdr:cNvSpPr/>
      </xdr:nvSpPr>
      <xdr:spPr>
        <a:xfrm>
          <a:off x="7104610" y="3244850"/>
          <a:ext cx="88052" cy="7725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542925</xdr:colOff>
      <xdr:row>15</xdr:row>
      <xdr:rowOff>161925</xdr:rowOff>
    </xdr:from>
    <xdr:to>
      <xdr:col>10</xdr:col>
      <xdr:colOff>17144</xdr:colOff>
      <xdr:row>16</xdr:row>
      <xdr:rowOff>38100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475A817D-F295-4F83-AB59-8FDA665D9B2B}"/>
            </a:ext>
          </a:extLst>
        </xdr:cNvPr>
        <xdr:cNvSpPr/>
      </xdr:nvSpPr>
      <xdr:spPr>
        <a:xfrm>
          <a:off x="8258175" y="5172075"/>
          <a:ext cx="83819" cy="76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266700</xdr:colOff>
      <xdr:row>12</xdr:row>
      <xdr:rowOff>142875</xdr:rowOff>
    </xdr:from>
    <xdr:to>
      <xdr:col>8</xdr:col>
      <xdr:colOff>350519</xdr:colOff>
      <xdr:row>13</xdr:row>
      <xdr:rowOff>28575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A3D7A8A5-7604-45D3-9482-3EA4DE67DADA}"/>
            </a:ext>
          </a:extLst>
        </xdr:cNvPr>
        <xdr:cNvSpPr/>
      </xdr:nvSpPr>
      <xdr:spPr>
        <a:xfrm>
          <a:off x="7372350" y="4562475"/>
          <a:ext cx="83819" cy="76200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266700</xdr:colOff>
      <xdr:row>12</xdr:row>
      <xdr:rowOff>142875</xdr:rowOff>
    </xdr:from>
    <xdr:to>
      <xdr:col>9</xdr:col>
      <xdr:colOff>350519</xdr:colOff>
      <xdr:row>13</xdr:row>
      <xdr:rowOff>28575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33BA82E9-FDAB-4167-AF84-4644108C5225}"/>
            </a:ext>
          </a:extLst>
        </xdr:cNvPr>
        <xdr:cNvSpPr/>
      </xdr:nvSpPr>
      <xdr:spPr>
        <a:xfrm>
          <a:off x="7981950" y="4562475"/>
          <a:ext cx="83819" cy="76200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266700</xdr:colOff>
      <xdr:row>14</xdr:row>
      <xdr:rowOff>161925</xdr:rowOff>
    </xdr:from>
    <xdr:to>
      <xdr:col>8</xdr:col>
      <xdr:colOff>350519</xdr:colOff>
      <xdr:row>15</xdr:row>
      <xdr:rowOff>38100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9E55DDF9-1BDF-4A41-A370-BBB88B3557B0}"/>
            </a:ext>
          </a:extLst>
        </xdr:cNvPr>
        <xdr:cNvSpPr/>
      </xdr:nvSpPr>
      <xdr:spPr>
        <a:xfrm>
          <a:off x="7372350" y="4972050"/>
          <a:ext cx="83819" cy="76200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266700</xdr:colOff>
      <xdr:row>14</xdr:row>
      <xdr:rowOff>152400</xdr:rowOff>
    </xdr:from>
    <xdr:to>
      <xdr:col>9</xdr:col>
      <xdr:colOff>350519</xdr:colOff>
      <xdr:row>15</xdr:row>
      <xdr:rowOff>28575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B95877D3-ACE1-47F2-AE1C-7E519C8DDA0D}"/>
            </a:ext>
          </a:extLst>
        </xdr:cNvPr>
        <xdr:cNvSpPr/>
      </xdr:nvSpPr>
      <xdr:spPr>
        <a:xfrm>
          <a:off x="7981950" y="4962525"/>
          <a:ext cx="83819" cy="76200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561975</xdr:colOff>
      <xdr:row>12</xdr:row>
      <xdr:rowOff>152400</xdr:rowOff>
    </xdr:from>
    <xdr:to>
      <xdr:col>9</xdr:col>
      <xdr:colOff>36194</xdr:colOff>
      <xdr:row>13</xdr:row>
      <xdr:rowOff>38100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289B4664-F338-43E5-B1AB-F4E863F17239}"/>
            </a:ext>
          </a:extLst>
        </xdr:cNvPr>
        <xdr:cNvSpPr/>
      </xdr:nvSpPr>
      <xdr:spPr>
        <a:xfrm>
          <a:off x="7667625" y="4572000"/>
          <a:ext cx="83819" cy="762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561975</xdr:colOff>
      <xdr:row>14</xdr:row>
      <xdr:rowOff>142875</xdr:rowOff>
    </xdr:from>
    <xdr:to>
      <xdr:col>9</xdr:col>
      <xdr:colOff>36194</xdr:colOff>
      <xdr:row>15</xdr:row>
      <xdr:rowOff>19050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8919E6DC-C877-49EA-BC44-D87E7E4D8AE4}"/>
            </a:ext>
          </a:extLst>
        </xdr:cNvPr>
        <xdr:cNvSpPr/>
      </xdr:nvSpPr>
      <xdr:spPr>
        <a:xfrm>
          <a:off x="7667625" y="4953000"/>
          <a:ext cx="83819" cy="762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257175</xdr:colOff>
      <xdr:row>11</xdr:row>
      <xdr:rowOff>142875</xdr:rowOff>
    </xdr:from>
    <xdr:to>
      <xdr:col>9</xdr:col>
      <xdr:colOff>340994</xdr:colOff>
      <xdr:row>12</xdr:row>
      <xdr:rowOff>19050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FAF51B81-42B6-453A-B887-00E229C8A28C}"/>
            </a:ext>
          </a:extLst>
        </xdr:cNvPr>
        <xdr:cNvSpPr/>
      </xdr:nvSpPr>
      <xdr:spPr>
        <a:xfrm>
          <a:off x="7972425" y="4362450"/>
          <a:ext cx="83819" cy="762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247650</xdr:colOff>
      <xdr:row>11</xdr:row>
      <xdr:rowOff>161925</xdr:rowOff>
    </xdr:from>
    <xdr:to>
      <xdr:col>8</xdr:col>
      <xdr:colOff>331469</xdr:colOff>
      <xdr:row>12</xdr:row>
      <xdr:rowOff>38100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68713DCD-EEAE-4D19-9C03-1EF99879BA19}"/>
            </a:ext>
          </a:extLst>
        </xdr:cNvPr>
        <xdr:cNvSpPr/>
      </xdr:nvSpPr>
      <xdr:spPr>
        <a:xfrm>
          <a:off x="7353300" y="4381500"/>
          <a:ext cx="83819" cy="762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266700</xdr:colOff>
      <xdr:row>13</xdr:row>
      <xdr:rowOff>154516</xdr:rowOff>
    </xdr:from>
    <xdr:to>
      <xdr:col>8</xdr:col>
      <xdr:colOff>350519</xdr:colOff>
      <xdr:row>14</xdr:row>
      <xdr:rowOff>30691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AE25B65D-0EC9-42A4-B5FA-D8890F85A019}"/>
            </a:ext>
          </a:extLst>
        </xdr:cNvPr>
        <xdr:cNvSpPr/>
      </xdr:nvSpPr>
      <xdr:spPr>
        <a:xfrm>
          <a:off x="7399867" y="2863849"/>
          <a:ext cx="83819" cy="77259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276225</xdr:colOff>
      <xdr:row>13</xdr:row>
      <xdr:rowOff>171450</xdr:rowOff>
    </xdr:from>
    <xdr:to>
      <xdr:col>9</xdr:col>
      <xdr:colOff>360044</xdr:colOff>
      <xdr:row>14</xdr:row>
      <xdr:rowOff>47625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8645F9EC-6206-454A-AB47-9C550C062C93}"/>
            </a:ext>
          </a:extLst>
        </xdr:cNvPr>
        <xdr:cNvSpPr/>
      </xdr:nvSpPr>
      <xdr:spPr>
        <a:xfrm>
          <a:off x="7991475" y="4781550"/>
          <a:ext cx="83819" cy="762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1</xdr:col>
      <xdr:colOff>285750</xdr:colOff>
      <xdr:row>29</xdr:row>
      <xdr:rowOff>66675</xdr:rowOff>
    </xdr:from>
    <xdr:to>
      <xdr:col>1</xdr:col>
      <xdr:colOff>369569</xdr:colOff>
      <xdr:row>29</xdr:row>
      <xdr:rowOff>142875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04A21232-04BE-4AB1-9BE4-05628F581391}"/>
            </a:ext>
          </a:extLst>
        </xdr:cNvPr>
        <xdr:cNvSpPr/>
      </xdr:nvSpPr>
      <xdr:spPr>
        <a:xfrm>
          <a:off x="895350" y="4486275"/>
          <a:ext cx="83819" cy="76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1</xdr:col>
      <xdr:colOff>285750</xdr:colOff>
      <xdr:row>30</xdr:row>
      <xdr:rowOff>76200</xdr:rowOff>
    </xdr:from>
    <xdr:to>
      <xdr:col>1</xdr:col>
      <xdr:colOff>369569</xdr:colOff>
      <xdr:row>30</xdr:row>
      <xdr:rowOff>152400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EE3350EE-D2B2-431D-A567-ED1ADB29E0C4}"/>
            </a:ext>
          </a:extLst>
        </xdr:cNvPr>
        <xdr:cNvSpPr/>
      </xdr:nvSpPr>
      <xdr:spPr>
        <a:xfrm>
          <a:off x="895350" y="4686300"/>
          <a:ext cx="83819" cy="76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1</xdr:col>
      <xdr:colOff>276225</xdr:colOff>
      <xdr:row>31</xdr:row>
      <xdr:rowOff>57150</xdr:rowOff>
    </xdr:from>
    <xdr:to>
      <xdr:col>1</xdr:col>
      <xdr:colOff>360044</xdr:colOff>
      <xdr:row>31</xdr:row>
      <xdr:rowOff>133350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E61CB4E-75B9-4433-AEF5-2E4AC33F101A}"/>
            </a:ext>
          </a:extLst>
        </xdr:cNvPr>
        <xdr:cNvSpPr/>
      </xdr:nvSpPr>
      <xdr:spPr>
        <a:xfrm>
          <a:off x="885825" y="4867275"/>
          <a:ext cx="83819" cy="76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1</xdr:col>
      <xdr:colOff>533400</xdr:colOff>
      <xdr:row>30</xdr:row>
      <xdr:rowOff>85725</xdr:rowOff>
    </xdr:from>
    <xdr:to>
      <xdr:col>1</xdr:col>
      <xdr:colOff>617219</xdr:colOff>
      <xdr:row>30</xdr:row>
      <xdr:rowOff>161925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6F9FDE50-A709-48D7-8CC3-051BDDF81A12}"/>
            </a:ext>
          </a:extLst>
        </xdr:cNvPr>
        <xdr:cNvSpPr/>
      </xdr:nvSpPr>
      <xdr:spPr>
        <a:xfrm>
          <a:off x="1143000" y="4695825"/>
          <a:ext cx="83819" cy="76200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1</xdr:col>
      <xdr:colOff>533400</xdr:colOff>
      <xdr:row>31</xdr:row>
      <xdr:rowOff>57150</xdr:rowOff>
    </xdr:from>
    <xdr:to>
      <xdr:col>1</xdr:col>
      <xdr:colOff>617219</xdr:colOff>
      <xdr:row>31</xdr:row>
      <xdr:rowOff>133350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57432754-7D8D-410B-A647-475AEDD462B4}"/>
            </a:ext>
          </a:extLst>
        </xdr:cNvPr>
        <xdr:cNvSpPr/>
      </xdr:nvSpPr>
      <xdr:spPr>
        <a:xfrm>
          <a:off x="1143000" y="4867275"/>
          <a:ext cx="83819" cy="76200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1</xdr:col>
      <xdr:colOff>762000</xdr:colOff>
      <xdr:row>31</xdr:row>
      <xdr:rowOff>66675</xdr:rowOff>
    </xdr:from>
    <xdr:to>
      <xdr:col>1</xdr:col>
      <xdr:colOff>845819</xdr:colOff>
      <xdr:row>31</xdr:row>
      <xdr:rowOff>142875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55109DCA-8A0C-4274-888D-0BC23B449775}"/>
            </a:ext>
          </a:extLst>
        </xdr:cNvPr>
        <xdr:cNvSpPr/>
      </xdr:nvSpPr>
      <xdr:spPr>
        <a:xfrm>
          <a:off x="1371600" y="4876800"/>
          <a:ext cx="83819" cy="762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260349</xdr:colOff>
      <xdr:row>10</xdr:row>
      <xdr:rowOff>137655</xdr:rowOff>
    </xdr:from>
    <xdr:to>
      <xdr:col>8</xdr:col>
      <xdr:colOff>344168</xdr:colOff>
      <xdr:row>11</xdr:row>
      <xdr:rowOff>21236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5D6E940E-08D6-41BD-835D-F7E9A34C17E7}"/>
            </a:ext>
          </a:extLst>
        </xdr:cNvPr>
        <xdr:cNvSpPr/>
      </xdr:nvSpPr>
      <xdr:spPr>
        <a:xfrm>
          <a:off x="7393516" y="2264905"/>
          <a:ext cx="83819" cy="74081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260349</xdr:colOff>
      <xdr:row>10</xdr:row>
      <xdr:rowOff>137655</xdr:rowOff>
    </xdr:from>
    <xdr:to>
      <xdr:col>9</xdr:col>
      <xdr:colOff>344168</xdr:colOff>
      <xdr:row>11</xdr:row>
      <xdr:rowOff>21236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3BCF9B20-6A81-43F8-B28C-0BB48A7103EA}"/>
            </a:ext>
          </a:extLst>
        </xdr:cNvPr>
        <xdr:cNvSpPr/>
      </xdr:nvSpPr>
      <xdr:spPr>
        <a:xfrm>
          <a:off x="8007349" y="2264905"/>
          <a:ext cx="83819" cy="74081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555624</xdr:colOff>
      <xdr:row>10</xdr:row>
      <xdr:rowOff>148238</xdr:rowOff>
    </xdr:from>
    <xdr:to>
      <xdr:col>9</xdr:col>
      <xdr:colOff>29843</xdr:colOff>
      <xdr:row>11</xdr:row>
      <xdr:rowOff>31819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F8C666E7-0C9C-437F-B753-3380196ACA28}"/>
            </a:ext>
          </a:extLst>
        </xdr:cNvPr>
        <xdr:cNvSpPr/>
      </xdr:nvSpPr>
      <xdr:spPr>
        <a:xfrm>
          <a:off x="7688791" y="2275488"/>
          <a:ext cx="88052" cy="74081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566194</xdr:colOff>
      <xdr:row>12</xdr:row>
      <xdr:rowOff>167221</xdr:rowOff>
    </xdr:from>
    <xdr:to>
      <xdr:col>10</xdr:col>
      <xdr:colOff>40413</xdr:colOff>
      <xdr:row>13</xdr:row>
      <xdr:rowOff>52921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F5521E71-13CC-4210-BA44-B4DC24E7F237}"/>
            </a:ext>
          </a:extLst>
        </xdr:cNvPr>
        <xdr:cNvSpPr/>
      </xdr:nvSpPr>
      <xdr:spPr>
        <a:xfrm>
          <a:off x="8313194" y="2686054"/>
          <a:ext cx="88052" cy="762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566194</xdr:colOff>
      <xdr:row>14</xdr:row>
      <xdr:rowOff>157696</xdr:rowOff>
    </xdr:from>
    <xdr:to>
      <xdr:col>10</xdr:col>
      <xdr:colOff>40413</xdr:colOff>
      <xdr:row>15</xdr:row>
      <xdr:rowOff>33871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461C3124-C1BE-4370-8373-0EEE5C6B7656}"/>
            </a:ext>
          </a:extLst>
        </xdr:cNvPr>
        <xdr:cNvSpPr/>
      </xdr:nvSpPr>
      <xdr:spPr>
        <a:xfrm>
          <a:off x="8313194" y="3068113"/>
          <a:ext cx="88052" cy="77258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559843</xdr:colOff>
      <xdr:row>10</xdr:row>
      <xdr:rowOff>163059</xdr:rowOff>
    </xdr:from>
    <xdr:to>
      <xdr:col>10</xdr:col>
      <xdr:colOff>34062</xdr:colOff>
      <xdr:row>11</xdr:row>
      <xdr:rowOff>46640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45EB56F0-0525-482F-BB8F-0ACE678BCC66}"/>
            </a:ext>
          </a:extLst>
        </xdr:cNvPr>
        <xdr:cNvSpPr/>
      </xdr:nvSpPr>
      <xdr:spPr>
        <a:xfrm>
          <a:off x="8306843" y="2290309"/>
          <a:ext cx="88052" cy="74081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7</xdr:col>
      <xdr:colOff>581054</xdr:colOff>
      <xdr:row>12</xdr:row>
      <xdr:rowOff>150293</xdr:rowOff>
    </xdr:from>
    <xdr:to>
      <xdr:col>8</xdr:col>
      <xdr:colOff>55272</xdr:colOff>
      <xdr:row>13</xdr:row>
      <xdr:rowOff>35993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B66650BE-BCF9-461B-AF69-DB86822026C6}"/>
            </a:ext>
          </a:extLst>
        </xdr:cNvPr>
        <xdr:cNvSpPr/>
      </xdr:nvSpPr>
      <xdr:spPr>
        <a:xfrm>
          <a:off x="7100387" y="2669126"/>
          <a:ext cx="88052" cy="762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7</xdr:col>
      <xdr:colOff>581054</xdr:colOff>
      <xdr:row>14</xdr:row>
      <xdr:rowOff>140768</xdr:rowOff>
    </xdr:from>
    <xdr:to>
      <xdr:col>8</xdr:col>
      <xdr:colOff>55272</xdr:colOff>
      <xdr:row>15</xdr:row>
      <xdr:rowOff>16943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5E189EEC-F0B3-4AC0-9AB3-3DB84C6C9D7C}"/>
            </a:ext>
          </a:extLst>
        </xdr:cNvPr>
        <xdr:cNvSpPr/>
      </xdr:nvSpPr>
      <xdr:spPr>
        <a:xfrm>
          <a:off x="7100387" y="3051185"/>
          <a:ext cx="88052" cy="77258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7</xdr:col>
      <xdr:colOff>574703</xdr:colOff>
      <xdr:row>10</xdr:row>
      <xdr:rowOff>146131</xdr:rowOff>
    </xdr:from>
    <xdr:to>
      <xdr:col>8</xdr:col>
      <xdr:colOff>48921</xdr:colOff>
      <xdr:row>11</xdr:row>
      <xdr:rowOff>29712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5B3A9922-EBC1-43D4-87CF-37A0754A2DE8}"/>
            </a:ext>
          </a:extLst>
        </xdr:cNvPr>
        <xdr:cNvSpPr/>
      </xdr:nvSpPr>
      <xdr:spPr>
        <a:xfrm>
          <a:off x="7094036" y="2273381"/>
          <a:ext cx="88052" cy="74081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261407</xdr:colOff>
      <xdr:row>15</xdr:row>
      <xdr:rowOff>150318</xdr:rowOff>
    </xdr:from>
    <xdr:to>
      <xdr:col>9</xdr:col>
      <xdr:colOff>345226</xdr:colOff>
      <xdr:row>16</xdr:row>
      <xdr:rowOff>26493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F7DCF3AC-23BB-4483-ACBC-32532464CF62}"/>
            </a:ext>
          </a:extLst>
        </xdr:cNvPr>
        <xdr:cNvSpPr/>
      </xdr:nvSpPr>
      <xdr:spPr>
        <a:xfrm>
          <a:off x="8008407" y="3261818"/>
          <a:ext cx="83819" cy="77258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251882</xdr:colOff>
      <xdr:row>15</xdr:row>
      <xdr:rowOff>169368</xdr:rowOff>
    </xdr:from>
    <xdr:to>
      <xdr:col>8</xdr:col>
      <xdr:colOff>335701</xdr:colOff>
      <xdr:row>16</xdr:row>
      <xdr:rowOff>45543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4D1722FD-F231-4D85-8F82-0762F659FBE3}"/>
            </a:ext>
          </a:extLst>
        </xdr:cNvPr>
        <xdr:cNvSpPr/>
      </xdr:nvSpPr>
      <xdr:spPr>
        <a:xfrm>
          <a:off x="7385049" y="3280868"/>
          <a:ext cx="83819" cy="77258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9</xdr:col>
      <xdr:colOff>255062</xdr:colOff>
      <xdr:row>9</xdr:row>
      <xdr:rowOff>154593</xdr:rowOff>
    </xdr:from>
    <xdr:to>
      <xdr:col>9</xdr:col>
      <xdr:colOff>338881</xdr:colOff>
      <xdr:row>10</xdr:row>
      <xdr:rowOff>30768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956D2264-CD1E-4743-BEB1-D671D31FE1D5}"/>
            </a:ext>
          </a:extLst>
        </xdr:cNvPr>
        <xdr:cNvSpPr/>
      </xdr:nvSpPr>
      <xdr:spPr>
        <a:xfrm>
          <a:off x="8002062" y="2080760"/>
          <a:ext cx="83819" cy="77258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266703</xdr:colOff>
      <xdr:row>9</xdr:row>
      <xdr:rowOff>173643</xdr:rowOff>
    </xdr:from>
    <xdr:to>
      <xdr:col>8</xdr:col>
      <xdr:colOff>350522</xdr:colOff>
      <xdr:row>10</xdr:row>
      <xdr:rowOff>49818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8D743511-B94C-4021-8DF3-B5EE3C884F9C}"/>
            </a:ext>
          </a:extLst>
        </xdr:cNvPr>
        <xdr:cNvSpPr/>
      </xdr:nvSpPr>
      <xdr:spPr>
        <a:xfrm>
          <a:off x="7399870" y="2099810"/>
          <a:ext cx="83819" cy="77258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575738</xdr:colOff>
      <xdr:row>9</xdr:row>
      <xdr:rowOff>168279</xdr:rowOff>
    </xdr:from>
    <xdr:to>
      <xdr:col>9</xdr:col>
      <xdr:colOff>49957</xdr:colOff>
      <xdr:row>10</xdr:row>
      <xdr:rowOff>44454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171E6334-B496-4628-A30A-C80ADE757996}"/>
            </a:ext>
          </a:extLst>
        </xdr:cNvPr>
        <xdr:cNvSpPr/>
      </xdr:nvSpPr>
      <xdr:spPr>
        <a:xfrm>
          <a:off x="7708905" y="2094446"/>
          <a:ext cx="88052" cy="7725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566213</xdr:colOff>
      <xdr:row>11</xdr:row>
      <xdr:rowOff>177804</xdr:rowOff>
    </xdr:from>
    <xdr:to>
      <xdr:col>9</xdr:col>
      <xdr:colOff>40432</xdr:colOff>
      <xdr:row>12</xdr:row>
      <xdr:rowOff>53979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BD4E0830-E882-4AD8-80F6-680A792DAAE2}"/>
            </a:ext>
          </a:extLst>
        </xdr:cNvPr>
        <xdr:cNvSpPr/>
      </xdr:nvSpPr>
      <xdr:spPr>
        <a:xfrm>
          <a:off x="7699380" y="2495554"/>
          <a:ext cx="88052" cy="7725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547163</xdr:colOff>
      <xdr:row>13</xdr:row>
      <xdr:rowOff>177804</xdr:rowOff>
    </xdr:from>
    <xdr:to>
      <xdr:col>9</xdr:col>
      <xdr:colOff>21382</xdr:colOff>
      <xdr:row>14</xdr:row>
      <xdr:rowOff>53979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F8CCE29-E5DA-43EE-9E18-6A62617C8F24}"/>
            </a:ext>
          </a:extLst>
        </xdr:cNvPr>
        <xdr:cNvSpPr/>
      </xdr:nvSpPr>
      <xdr:spPr>
        <a:xfrm>
          <a:off x="7680330" y="2887137"/>
          <a:ext cx="88052" cy="7725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  <xdr:twoCellAnchor>
    <xdr:from>
      <xdr:col>8</xdr:col>
      <xdr:colOff>547163</xdr:colOff>
      <xdr:row>15</xdr:row>
      <xdr:rowOff>158754</xdr:rowOff>
    </xdr:from>
    <xdr:to>
      <xdr:col>9</xdr:col>
      <xdr:colOff>21382</xdr:colOff>
      <xdr:row>16</xdr:row>
      <xdr:rowOff>34929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57DC1AA1-4698-4C80-AF2D-776A17468126}"/>
            </a:ext>
          </a:extLst>
        </xdr:cNvPr>
        <xdr:cNvSpPr/>
      </xdr:nvSpPr>
      <xdr:spPr>
        <a:xfrm>
          <a:off x="7680330" y="3270254"/>
          <a:ext cx="88052" cy="7725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NZ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B4:Y40"/>
  <sheetViews>
    <sheetView showGridLines="0" tabSelected="1" topLeftCell="A3" zoomScale="90" zoomScaleNormal="90" workbookViewId="0">
      <selection activeCell="N19" sqref="N19"/>
    </sheetView>
  </sheetViews>
  <sheetFormatPr defaultRowHeight="15" outlineLevelRow="1" x14ac:dyDescent="0.2"/>
  <cols>
    <col min="2" max="2" width="16.0078125" customWidth="1"/>
    <col min="3" max="3" width="35.6484375" customWidth="1"/>
  </cols>
  <sheetData>
    <row r="4" spans="2:25" ht="21" x14ac:dyDescent="0.3">
      <c r="B4" s="59"/>
      <c r="C4" s="59"/>
      <c r="D4" s="59"/>
      <c r="E4" s="59"/>
      <c r="F4" s="59"/>
    </row>
    <row r="5" spans="2:25" ht="21" x14ac:dyDescent="0.3">
      <c r="B5" s="59"/>
      <c r="C5" s="59"/>
      <c r="D5" s="59"/>
      <c r="E5" s="59"/>
      <c r="F5" s="59"/>
    </row>
    <row r="7" spans="2:25" x14ac:dyDescent="0.2">
      <c r="B7" s="32" t="s">
        <v>29</v>
      </c>
      <c r="D7" s="51"/>
    </row>
    <row r="8" spans="2:25" ht="15.75" thickBot="1" x14ac:dyDescent="0.25"/>
    <row r="9" spans="2:25" s="5" customFormat="1" ht="18.75" x14ac:dyDescent="0.25">
      <c r="B9" s="25" t="s">
        <v>16</v>
      </c>
      <c r="C9" s="23"/>
      <c r="D9" s="23"/>
      <c r="E9" s="23"/>
      <c r="F9" s="24"/>
      <c r="H9"/>
      <c r="I9" s="32" t="s">
        <v>36</v>
      </c>
      <c r="J9"/>
      <c r="K9"/>
      <c r="O9" s="5" t="s">
        <v>43</v>
      </c>
      <c r="P9" s="5" t="s">
        <v>44</v>
      </c>
      <c r="Q9" s="5" t="s">
        <v>6</v>
      </c>
      <c r="R9" s="5" t="s">
        <v>45</v>
      </c>
    </row>
    <row r="10" spans="2:25" ht="15.75" thickBot="1" x14ac:dyDescent="0.25">
      <c r="B10" s="8" t="s">
        <v>0</v>
      </c>
      <c r="C10" s="9" t="s">
        <v>1</v>
      </c>
      <c r="D10" s="52">
        <v>9620</v>
      </c>
      <c r="E10" s="9" t="s">
        <v>6</v>
      </c>
      <c r="F10" s="11"/>
      <c r="H10" s="5"/>
      <c r="I10" s="5"/>
      <c r="J10" s="5"/>
      <c r="K10" s="5"/>
      <c r="O10">
        <v>15</v>
      </c>
      <c r="P10">
        <v>100</v>
      </c>
      <c r="Q10">
        <v>10</v>
      </c>
      <c r="R10">
        <f>Q10*P10*O10</f>
        <v>15000</v>
      </c>
    </row>
    <row r="11" spans="2:25" x14ac:dyDescent="0.2">
      <c r="B11" s="8"/>
      <c r="C11" s="9" t="s">
        <v>3</v>
      </c>
      <c r="D11" s="53">
        <v>7360</v>
      </c>
      <c r="E11" s="9" t="s">
        <v>6</v>
      </c>
      <c r="F11" s="11"/>
      <c r="I11" s="42"/>
      <c r="J11" s="42"/>
      <c r="O11">
        <v>10</v>
      </c>
      <c r="P11">
        <v>100</v>
      </c>
      <c r="Q11">
        <v>10</v>
      </c>
      <c r="R11">
        <f>Q11*P11*O11</f>
        <v>10000</v>
      </c>
    </row>
    <row r="12" spans="2:25" ht="15.75" thickBot="1" x14ac:dyDescent="0.25">
      <c r="B12" s="8"/>
      <c r="C12" s="9" t="s">
        <v>9</v>
      </c>
      <c r="D12" s="9">
        <f>+D11/1000*D10/1000</f>
        <v>70.803200000000004</v>
      </c>
      <c r="E12" s="9" t="s">
        <v>28</v>
      </c>
      <c r="F12" s="11"/>
      <c r="I12" s="43"/>
      <c r="J12" s="43"/>
    </row>
    <row r="13" spans="2:25" x14ac:dyDescent="0.2">
      <c r="B13" s="8"/>
      <c r="C13" s="9"/>
      <c r="D13" s="9"/>
      <c r="E13" s="9"/>
      <c r="F13" s="11"/>
      <c r="I13" s="44"/>
      <c r="J13" s="44"/>
    </row>
    <row r="14" spans="2:25" ht="15.75" thickBot="1" x14ac:dyDescent="0.25">
      <c r="B14" s="8" t="s">
        <v>4</v>
      </c>
      <c r="C14" s="9" t="s">
        <v>5</v>
      </c>
      <c r="D14" s="52">
        <v>600</v>
      </c>
      <c r="E14" s="9" t="s">
        <v>6</v>
      </c>
      <c r="F14" s="11"/>
      <c r="I14" s="43"/>
      <c r="J14" s="43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2:25" ht="15.75" thickBot="1" x14ac:dyDescent="0.25">
      <c r="B15" s="18"/>
      <c r="C15" s="14" t="s">
        <v>7</v>
      </c>
      <c r="D15" s="54">
        <v>600</v>
      </c>
      <c r="E15" s="14" t="s">
        <v>6</v>
      </c>
      <c r="F15" s="15"/>
      <c r="I15" s="44"/>
      <c r="J15" s="44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2:25" ht="15.75" thickBot="1" x14ac:dyDescent="0.25">
      <c r="I16" s="45"/>
      <c r="J16" s="45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2:25" ht="15.75" thickBot="1" x14ac:dyDescent="0.25"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2:25" s="5" customFormat="1" ht="18.75" x14ac:dyDescent="0.25">
      <c r="B18" s="25" t="s">
        <v>17</v>
      </c>
      <c r="C18" s="23"/>
      <c r="D18" s="23"/>
      <c r="E18" s="23"/>
      <c r="F18" s="24"/>
      <c r="H18" s="31"/>
      <c r="I18"/>
      <c r="J18"/>
      <c r="K18" s="31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">
      <c r="B19" s="8" t="s">
        <v>8</v>
      </c>
      <c r="C19" s="9" t="s">
        <v>1</v>
      </c>
      <c r="D19" s="50">
        <f>+D10/(Width)</f>
        <v>16.033333333333335</v>
      </c>
      <c r="E19" s="9"/>
      <c r="F19" s="11"/>
      <c r="H19" s="31"/>
      <c r="I19" s="9"/>
      <c r="J19" s="9"/>
      <c r="K19" s="31"/>
      <c r="L19" s="9"/>
      <c r="M19" s="9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2:25" x14ac:dyDescent="0.2">
      <c r="B20" s="8"/>
      <c r="C20" s="9" t="s">
        <v>3</v>
      </c>
      <c r="D20" s="50">
        <f>+D11/(Depth)</f>
        <v>12.266666666666667</v>
      </c>
      <c r="E20" s="9"/>
      <c r="F20" s="11"/>
      <c r="H20" s="31"/>
      <c r="I20" s="9"/>
      <c r="J20" s="9"/>
      <c r="K20" s="31"/>
      <c r="L20" s="9"/>
      <c r="M20" s="9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</row>
    <row r="21" spans="2:25" s="5" customFormat="1" ht="15.75" thickBot="1" x14ac:dyDescent="0.25">
      <c r="B21" s="27" t="s">
        <v>21</v>
      </c>
      <c r="C21" s="28"/>
      <c r="D21" s="30">
        <f>ROUNDUP(+D19*D20,0)</f>
        <v>197</v>
      </c>
      <c r="E21" s="28"/>
      <c r="F21" s="29"/>
      <c r="H21" s="31"/>
      <c r="I21" s="9"/>
      <c r="J21" s="9"/>
      <c r="K21" s="31"/>
      <c r="L21" s="31"/>
      <c r="M21" s="31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  <row r="22" spans="2:25" ht="15.75" thickBot="1" x14ac:dyDescent="0.25">
      <c r="B22" s="8"/>
      <c r="C22" s="9"/>
      <c r="D22" s="9"/>
      <c r="E22" s="9"/>
      <c r="F22" s="11"/>
      <c r="I22" s="9"/>
      <c r="J22" s="9"/>
      <c r="K22" s="9"/>
      <c r="L22" s="9"/>
      <c r="M22" s="9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</row>
    <row r="23" spans="2:25" hidden="1" outlineLevel="1" x14ac:dyDescent="0.2">
      <c r="B23" s="8"/>
      <c r="C23" s="9" t="s">
        <v>1</v>
      </c>
      <c r="D23" s="55">
        <f>+E23</f>
        <v>4</v>
      </c>
      <c r="E23" s="9">
        <v>4</v>
      </c>
      <c r="F23" s="11"/>
      <c r="I23" s="31"/>
      <c r="J23" s="31"/>
      <c r="K23" s="9"/>
      <c r="L23" s="9"/>
      <c r="M23" s="9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2:25" hidden="1" outlineLevel="1" x14ac:dyDescent="0.2">
      <c r="B24" s="8"/>
      <c r="C24" s="9"/>
      <c r="D24" s="55">
        <f>+(D19-1)*E24</f>
        <v>30.06666666666667</v>
      </c>
      <c r="E24" s="9">
        <v>2</v>
      </c>
      <c r="F24" s="11"/>
      <c r="I24" s="31"/>
      <c r="J24" s="31"/>
      <c r="K24" s="9"/>
      <c r="L24" s="9"/>
      <c r="M24" s="9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</row>
    <row r="25" spans="2:25" hidden="1" outlineLevel="1" x14ac:dyDescent="0.2">
      <c r="B25" s="8"/>
      <c r="C25" s="9" t="s">
        <v>3</v>
      </c>
      <c r="D25" s="55">
        <f>+(D20-1)*E25</f>
        <v>22.533333333333335</v>
      </c>
      <c r="E25" s="9">
        <v>2</v>
      </c>
      <c r="F25" s="11"/>
      <c r="I25" s="31"/>
      <c r="J25" s="31"/>
      <c r="K25" s="9"/>
      <c r="L25" s="9"/>
      <c r="M25" s="9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2:25" hidden="1" outlineLevel="1" x14ac:dyDescent="0.2">
      <c r="B26" s="8"/>
      <c r="C26" s="9"/>
      <c r="D26" s="55">
        <f>+((D19-1)*(D20-1))*E26</f>
        <v>169.37555555555559</v>
      </c>
      <c r="E26" s="9">
        <v>1</v>
      </c>
      <c r="F26" s="11"/>
      <c r="I26" s="31"/>
      <c r="J26" s="31"/>
      <c r="K26" s="9"/>
      <c r="L26" s="9"/>
      <c r="M26" s="9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</row>
    <row r="27" spans="2:25" hidden="1" outlineLevel="1" x14ac:dyDescent="0.2">
      <c r="B27" s="8"/>
      <c r="C27" s="9" t="s">
        <v>38</v>
      </c>
      <c r="D27" s="55">
        <f>+D20+1</f>
        <v>13.266666666666667</v>
      </c>
      <c r="E27" s="9"/>
      <c r="F27" s="11"/>
      <c r="I27" s="9"/>
      <c r="J27" s="9"/>
      <c r="K27" s="9"/>
      <c r="L27" s="9"/>
      <c r="M27" s="9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2:25" ht="15.75" hidden="1" outlineLevel="1" thickBot="1" x14ac:dyDescent="0.25">
      <c r="B28" s="8"/>
      <c r="C28" s="48" t="s">
        <v>39</v>
      </c>
      <c r="D28" s="55">
        <f>+D19+1</f>
        <v>17.033333333333335</v>
      </c>
      <c r="E28" s="9"/>
      <c r="F28" s="11"/>
      <c r="I28" s="9"/>
      <c r="J28" s="9"/>
      <c r="K28" s="9"/>
      <c r="L28" s="9"/>
      <c r="M28" s="9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spans="2:25" s="31" customFormat="1" collapsed="1" x14ac:dyDescent="0.2">
      <c r="B29" s="34" t="s">
        <v>41</v>
      </c>
      <c r="C29" s="35"/>
      <c r="D29" s="36" t="s">
        <v>40</v>
      </c>
      <c r="E29" s="36"/>
      <c r="F29" s="38" t="s">
        <v>32</v>
      </c>
      <c r="I29" s="9"/>
      <c r="J29" s="9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  <row r="30" spans="2:25" s="31" customFormat="1" x14ac:dyDescent="0.2">
      <c r="B30" s="46" t="s">
        <v>33</v>
      </c>
      <c r="C30" s="33" t="s">
        <v>30</v>
      </c>
      <c r="D30" s="33">
        <f>ROUNDUP(SUM(D23:D26),0)</f>
        <v>226</v>
      </c>
      <c r="E30" s="33"/>
      <c r="F30" s="39">
        <f>+D30/$D$12</f>
        <v>3.1919461267287352</v>
      </c>
      <c r="I30" s="9"/>
      <c r="J30" s="9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</row>
    <row r="31" spans="2:25" s="31" customFormat="1" x14ac:dyDescent="0.2">
      <c r="B31" s="46" t="s">
        <v>34</v>
      </c>
      <c r="C31" s="33" t="s">
        <v>31</v>
      </c>
      <c r="D31" s="41">
        <f>+D30+D21</f>
        <v>423</v>
      </c>
      <c r="E31" s="33"/>
      <c r="F31" s="39">
        <f>+D31/$D$12</f>
        <v>5.9743062460453764</v>
      </c>
      <c r="I31" s="9"/>
      <c r="J31" s="9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2:25" s="31" customFormat="1" ht="15.75" thickBot="1" x14ac:dyDescent="0.25">
      <c r="B32" s="47" t="s">
        <v>35</v>
      </c>
      <c r="C32" s="37" t="s">
        <v>37</v>
      </c>
      <c r="D32" s="49">
        <f>+D31+(D27*D19)+(D28*D20)</f>
        <v>844.65111111111128</v>
      </c>
      <c r="E32" s="37"/>
      <c r="F32" s="40">
        <f>+D32/$D$12</f>
        <v>11.929561250213427</v>
      </c>
      <c r="I32" s="9"/>
      <c r="J32" s="9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</row>
    <row r="33" spans="2:25" x14ac:dyDescent="0.2">
      <c r="I33" s="9"/>
      <c r="J33" s="9"/>
      <c r="K33" s="9"/>
      <c r="L33" s="9"/>
      <c r="M33" s="9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2:25" ht="48" customHeight="1" x14ac:dyDescent="0.2">
      <c r="B34" s="60" t="s">
        <v>42</v>
      </c>
      <c r="C34" s="60"/>
      <c r="D34" s="60"/>
      <c r="E34" s="60"/>
      <c r="F34" s="60"/>
      <c r="I34" s="9"/>
      <c r="J34" s="9"/>
      <c r="K34" s="9"/>
      <c r="L34" s="9"/>
      <c r="M34" s="9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  <row r="35" spans="2:25" x14ac:dyDescent="0.2">
      <c r="I35" s="9"/>
      <c r="J35" s="9"/>
      <c r="K35" s="9"/>
      <c r="L35" s="9"/>
      <c r="M35" s="9"/>
      <c r="O35" s="57"/>
      <c r="P35" s="57"/>
      <c r="Q35" s="57"/>
      <c r="R35" s="57"/>
      <c r="S35" s="57"/>
      <c r="T35" s="57"/>
      <c r="U35" s="57"/>
      <c r="V35" s="57"/>
      <c r="W35" s="56"/>
      <c r="X35" s="57"/>
      <c r="Y35" s="57"/>
    </row>
    <row r="36" spans="2:25" ht="15.75" thickBot="1" x14ac:dyDescent="0.25">
      <c r="B36" s="27"/>
      <c r="C36" s="28"/>
      <c r="D36" s="30"/>
      <c r="E36" s="28"/>
      <c r="F36" s="29"/>
      <c r="I36" s="9"/>
      <c r="J36" s="9"/>
      <c r="K36" s="9"/>
      <c r="L36" s="9"/>
      <c r="M36" s="9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</row>
    <row r="37" spans="2:25" x14ac:dyDescent="0.2"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2:25" x14ac:dyDescent="0.2"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2:25" x14ac:dyDescent="0.2"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2:25" x14ac:dyDescent="0.2"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</row>
  </sheetData>
  <mergeCells count="3">
    <mergeCell ref="B4:F4"/>
    <mergeCell ref="B34:F34"/>
    <mergeCell ref="B5:F5"/>
  </mergeCells>
  <pageMargins left="0.70866141732283472" right="0.70866141732283472" top="0.38" bottom="0.39" header="0.31496062992125984" footer="0.31496062992125984"/>
  <pageSetup paperSize="9" scale="6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N46"/>
  <sheetViews>
    <sheetView topLeftCell="A25" workbookViewId="0">
      <selection activeCell="B24" sqref="B24"/>
    </sheetView>
  </sheetViews>
  <sheetFormatPr defaultRowHeight="15" x14ac:dyDescent="0.2"/>
  <cols>
    <col min="1" max="1" width="11.43359375" customWidth="1"/>
  </cols>
  <sheetData>
    <row r="1" spans="1:5" ht="21" x14ac:dyDescent="0.3">
      <c r="A1" s="4" t="s">
        <v>15</v>
      </c>
    </row>
    <row r="2" spans="1:5" ht="15.75" thickBot="1" x14ac:dyDescent="0.25">
      <c r="A2" t="s">
        <v>22</v>
      </c>
    </row>
    <row r="3" spans="1:5" x14ac:dyDescent="0.2">
      <c r="A3" s="20" t="s">
        <v>16</v>
      </c>
      <c r="B3" s="21"/>
      <c r="C3" s="21"/>
      <c r="D3" s="21"/>
      <c r="E3" s="22"/>
    </row>
    <row r="4" spans="1:5" x14ac:dyDescent="0.2">
      <c r="A4" s="8" t="s">
        <v>0</v>
      </c>
      <c r="B4" s="9" t="s">
        <v>1</v>
      </c>
      <c r="C4" s="17">
        <v>5</v>
      </c>
      <c r="D4" s="9" t="s">
        <v>2</v>
      </c>
      <c r="E4" s="11"/>
    </row>
    <row r="5" spans="1:5" x14ac:dyDescent="0.2">
      <c r="A5" s="8"/>
      <c r="B5" s="9" t="s">
        <v>3</v>
      </c>
      <c r="C5" s="17">
        <v>5</v>
      </c>
      <c r="D5" s="9" t="s">
        <v>2</v>
      </c>
      <c r="E5" s="11"/>
    </row>
    <row r="6" spans="1:5" x14ac:dyDescent="0.2">
      <c r="A6" s="8"/>
      <c r="B6" s="9"/>
      <c r="C6" s="9"/>
      <c r="D6" s="9"/>
      <c r="E6" s="11"/>
    </row>
    <row r="7" spans="1:5" x14ac:dyDescent="0.2">
      <c r="A7" s="8" t="s">
        <v>4</v>
      </c>
      <c r="B7" s="9" t="s">
        <v>5</v>
      </c>
      <c r="C7" s="17">
        <v>500</v>
      </c>
      <c r="D7" s="9" t="s">
        <v>6</v>
      </c>
      <c r="E7" s="11"/>
    </row>
    <row r="8" spans="1:5" ht="15.75" thickBot="1" x14ac:dyDescent="0.25">
      <c r="A8" s="18"/>
      <c r="B8" s="14" t="s">
        <v>7</v>
      </c>
      <c r="C8" s="19">
        <v>500</v>
      </c>
      <c r="D8" s="14" t="s">
        <v>6</v>
      </c>
      <c r="E8" s="15"/>
    </row>
    <row r="9" spans="1:5" ht="15.75" thickBot="1" x14ac:dyDescent="0.25"/>
    <row r="10" spans="1:5" x14ac:dyDescent="0.2">
      <c r="A10" s="20" t="s">
        <v>17</v>
      </c>
      <c r="B10" s="21"/>
      <c r="C10" s="21"/>
      <c r="D10" s="21"/>
      <c r="E10" s="22"/>
    </row>
    <row r="11" spans="1:5" x14ac:dyDescent="0.2">
      <c r="A11" s="8" t="s">
        <v>8</v>
      </c>
      <c r="B11" s="9" t="s">
        <v>1</v>
      </c>
      <c r="C11" s="10">
        <f>+C4/(Width/1000)</f>
        <v>8.3333333333333339</v>
      </c>
      <c r="D11" s="9"/>
      <c r="E11" s="11"/>
    </row>
    <row r="12" spans="1:5" x14ac:dyDescent="0.2">
      <c r="A12" s="8"/>
      <c r="B12" s="9" t="s">
        <v>3</v>
      </c>
      <c r="C12" s="10">
        <f>+C5/(Depth/1000)</f>
        <v>8.3333333333333339</v>
      </c>
      <c r="D12" s="9"/>
      <c r="E12" s="11"/>
    </row>
    <row r="13" spans="1:5" ht="15.75" thickBot="1" x14ac:dyDescent="0.25">
      <c r="A13" s="12" t="s">
        <v>18</v>
      </c>
      <c r="B13" s="6"/>
      <c r="C13" s="7">
        <f>ROUNDUP(+C11*C12,0)</f>
        <v>70</v>
      </c>
      <c r="D13" s="6"/>
      <c r="E13" s="16"/>
    </row>
    <row r="14" spans="1:5" x14ac:dyDescent="0.2">
      <c r="A14" s="8"/>
      <c r="B14" s="9"/>
      <c r="C14" s="9"/>
      <c r="D14" s="9"/>
      <c r="E14" s="11"/>
    </row>
    <row r="15" spans="1:5" x14ac:dyDescent="0.2">
      <c r="A15" s="8" t="s">
        <v>10</v>
      </c>
      <c r="B15" s="9" t="s">
        <v>1</v>
      </c>
      <c r="C15" s="9">
        <f>+D15</f>
        <v>4</v>
      </c>
      <c r="D15" s="9">
        <v>4</v>
      </c>
      <c r="E15" s="11"/>
    </row>
    <row r="16" spans="1:5" x14ac:dyDescent="0.2">
      <c r="A16" s="8"/>
      <c r="B16" s="9"/>
      <c r="C16" s="9">
        <f>+(C11-1)*D16</f>
        <v>14.666666666666668</v>
      </c>
      <c r="D16" s="9">
        <v>2</v>
      </c>
      <c r="E16" s="11"/>
    </row>
    <row r="17" spans="1:14" x14ac:dyDescent="0.2">
      <c r="A17" s="8"/>
      <c r="B17" s="9" t="s">
        <v>3</v>
      </c>
      <c r="C17" s="9">
        <f>+(C12-1)*D17</f>
        <v>14.666666666666668</v>
      </c>
      <c r="D17" s="9">
        <v>2</v>
      </c>
      <c r="E17" s="11"/>
    </row>
    <row r="18" spans="1:14" x14ac:dyDescent="0.2">
      <c r="A18" s="8"/>
      <c r="B18" s="9"/>
      <c r="C18" s="9">
        <f>+((C11-1)*(C12-1))*D18</f>
        <v>53.777777777777786</v>
      </c>
      <c r="D18" s="9">
        <v>1</v>
      </c>
      <c r="E18" s="11"/>
    </row>
    <row r="19" spans="1:14" ht="15.75" thickBot="1" x14ac:dyDescent="0.25">
      <c r="A19" s="12" t="s">
        <v>19</v>
      </c>
      <c r="B19" s="6"/>
      <c r="C19" s="6">
        <f>SUM(C15:C18)</f>
        <v>87.111111111111114</v>
      </c>
      <c r="D19" s="6"/>
      <c r="E19" s="16"/>
    </row>
    <row r="20" spans="1:14" ht="15.75" thickBot="1" x14ac:dyDescent="0.25">
      <c r="A20" s="13" t="s">
        <v>20</v>
      </c>
      <c r="B20" s="14"/>
      <c r="C20" s="14"/>
      <c r="D20" s="14"/>
      <c r="E20" s="15"/>
    </row>
    <row r="22" spans="1:14" x14ac:dyDescent="0.2">
      <c r="A22" s="5" t="s">
        <v>26</v>
      </c>
    </row>
    <row r="23" spans="1:14" x14ac:dyDescent="0.2">
      <c r="B23" s="1">
        <f t="shared" ref="B23:K23" si="0">+Width</f>
        <v>600</v>
      </c>
      <c r="C23" s="1">
        <f t="shared" si="0"/>
        <v>600</v>
      </c>
      <c r="D23" s="1">
        <f t="shared" si="0"/>
        <v>600</v>
      </c>
      <c r="E23" s="1">
        <f t="shared" si="0"/>
        <v>600</v>
      </c>
      <c r="F23" s="1">
        <f t="shared" si="0"/>
        <v>600</v>
      </c>
      <c r="G23" s="1">
        <f t="shared" si="0"/>
        <v>600</v>
      </c>
      <c r="H23" s="1">
        <f t="shared" si="0"/>
        <v>600</v>
      </c>
      <c r="I23" s="1">
        <f t="shared" si="0"/>
        <v>600</v>
      </c>
      <c r="J23" s="1">
        <f t="shared" si="0"/>
        <v>600</v>
      </c>
      <c r="K23" s="1">
        <f t="shared" si="0"/>
        <v>600</v>
      </c>
      <c r="M23" s="1">
        <f>+SUM(B23:L23)/1000</f>
        <v>6</v>
      </c>
      <c r="N23" t="s">
        <v>25</v>
      </c>
    </row>
    <row r="24" spans="1:14" x14ac:dyDescent="0.2">
      <c r="A24" s="1">
        <f t="shared" ref="A24:A33" si="1">+Depth</f>
        <v>600</v>
      </c>
      <c r="B24" s="26">
        <v>4</v>
      </c>
      <c r="C24" s="26">
        <v>2</v>
      </c>
      <c r="D24" s="26">
        <v>2</v>
      </c>
      <c r="E24" s="26">
        <v>2</v>
      </c>
      <c r="F24" s="26">
        <v>2</v>
      </c>
      <c r="G24" s="26">
        <v>2</v>
      </c>
      <c r="H24" s="26">
        <v>2</v>
      </c>
      <c r="I24" s="26">
        <v>2</v>
      </c>
      <c r="J24" s="26">
        <v>2</v>
      </c>
      <c r="K24" s="26">
        <v>2</v>
      </c>
    </row>
    <row r="25" spans="1:14" x14ac:dyDescent="0.2">
      <c r="A25" s="1">
        <f t="shared" si="1"/>
        <v>600</v>
      </c>
      <c r="B25" s="26">
        <v>2</v>
      </c>
      <c r="C25" s="26">
        <v>1</v>
      </c>
      <c r="D25" s="26">
        <v>1</v>
      </c>
      <c r="E25" s="26">
        <v>1</v>
      </c>
      <c r="F25" s="26">
        <v>1</v>
      </c>
      <c r="G25" s="26">
        <v>1</v>
      </c>
      <c r="H25" s="26">
        <v>1</v>
      </c>
      <c r="I25" s="26">
        <v>1</v>
      </c>
      <c r="J25" s="26">
        <v>1</v>
      </c>
      <c r="K25" s="26">
        <v>1</v>
      </c>
    </row>
    <row r="26" spans="1:14" x14ac:dyDescent="0.2">
      <c r="A26" s="1">
        <f t="shared" si="1"/>
        <v>600</v>
      </c>
      <c r="B26" s="26">
        <v>2</v>
      </c>
      <c r="C26" s="26">
        <v>1</v>
      </c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>
        <v>1</v>
      </c>
      <c r="J26" s="26">
        <v>1</v>
      </c>
      <c r="K26" s="26">
        <v>1</v>
      </c>
    </row>
    <row r="27" spans="1:14" x14ac:dyDescent="0.2">
      <c r="A27" s="1">
        <f t="shared" si="1"/>
        <v>600</v>
      </c>
      <c r="B27" s="26">
        <v>2</v>
      </c>
      <c r="C27" s="26">
        <v>1</v>
      </c>
      <c r="D27" s="26">
        <v>1</v>
      </c>
      <c r="E27" s="26">
        <v>1</v>
      </c>
      <c r="F27" s="26">
        <v>1</v>
      </c>
      <c r="G27" s="26">
        <v>1</v>
      </c>
      <c r="H27" s="26">
        <v>1</v>
      </c>
      <c r="I27" s="26">
        <v>1</v>
      </c>
      <c r="J27" s="26">
        <v>1</v>
      </c>
      <c r="K27" s="26">
        <v>1</v>
      </c>
    </row>
    <row r="28" spans="1:14" x14ac:dyDescent="0.2">
      <c r="A28" s="1">
        <f t="shared" si="1"/>
        <v>600</v>
      </c>
      <c r="B28" s="26">
        <v>2</v>
      </c>
      <c r="C28" s="26">
        <v>1</v>
      </c>
      <c r="D28" s="26">
        <v>1</v>
      </c>
      <c r="E28" s="26">
        <v>1</v>
      </c>
      <c r="F28" s="26">
        <v>1</v>
      </c>
      <c r="G28" s="26">
        <v>1</v>
      </c>
      <c r="H28" s="26">
        <v>1</v>
      </c>
      <c r="I28" s="26">
        <v>1</v>
      </c>
      <c r="J28" s="26">
        <v>1</v>
      </c>
      <c r="K28" s="26">
        <v>1</v>
      </c>
    </row>
    <row r="29" spans="1:14" x14ac:dyDescent="0.2">
      <c r="A29" s="1">
        <f t="shared" si="1"/>
        <v>600</v>
      </c>
      <c r="B29" s="26">
        <v>2</v>
      </c>
      <c r="C29" s="26">
        <v>1</v>
      </c>
      <c r="D29" s="26">
        <v>1</v>
      </c>
      <c r="E29" s="26">
        <v>1</v>
      </c>
      <c r="F29" s="26">
        <v>1</v>
      </c>
      <c r="G29" s="26">
        <v>1</v>
      </c>
      <c r="H29" s="26">
        <v>1</v>
      </c>
      <c r="I29" s="26">
        <v>1</v>
      </c>
      <c r="J29" s="26">
        <v>1</v>
      </c>
      <c r="K29" s="26">
        <v>1</v>
      </c>
    </row>
    <row r="30" spans="1:14" x14ac:dyDescent="0.2">
      <c r="A30" s="1">
        <f t="shared" si="1"/>
        <v>600</v>
      </c>
      <c r="B30" s="26">
        <v>2</v>
      </c>
      <c r="C30" s="26">
        <v>1</v>
      </c>
      <c r="D30" s="26">
        <v>1</v>
      </c>
      <c r="E30" s="26">
        <v>1</v>
      </c>
      <c r="F30" s="26">
        <v>1</v>
      </c>
      <c r="G30" s="26">
        <v>1</v>
      </c>
      <c r="H30" s="26">
        <v>1</v>
      </c>
      <c r="I30" s="26">
        <v>1</v>
      </c>
      <c r="J30" s="26">
        <v>1</v>
      </c>
      <c r="K30" s="26">
        <v>1</v>
      </c>
    </row>
    <row r="31" spans="1:14" x14ac:dyDescent="0.2">
      <c r="A31" s="1">
        <f t="shared" si="1"/>
        <v>600</v>
      </c>
      <c r="B31" s="26">
        <v>2</v>
      </c>
      <c r="C31" s="26">
        <v>1</v>
      </c>
      <c r="D31" s="26">
        <v>1</v>
      </c>
      <c r="E31" s="26">
        <v>1</v>
      </c>
      <c r="F31" s="26">
        <v>1</v>
      </c>
      <c r="G31" s="26">
        <v>1</v>
      </c>
      <c r="H31" s="26">
        <v>1</v>
      </c>
      <c r="I31" s="26">
        <v>1</v>
      </c>
      <c r="J31" s="26">
        <v>1</v>
      </c>
      <c r="K31" s="26">
        <v>1</v>
      </c>
    </row>
    <row r="32" spans="1:14" x14ac:dyDescent="0.2">
      <c r="A32" s="1">
        <f t="shared" si="1"/>
        <v>600</v>
      </c>
      <c r="B32" s="26">
        <v>2</v>
      </c>
      <c r="C32" s="26">
        <v>1</v>
      </c>
      <c r="D32" s="26">
        <v>1</v>
      </c>
      <c r="E32" s="26">
        <v>1</v>
      </c>
      <c r="F32" s="26">
        <v>1</v>
      </c>
      <c r="G32" s="26">
        <v>1</v>
      </c>
      <c r="H32" s="26">
        <v>1</v>
      </c>
      <c r="I32" s="26">
        <v>1</v>
      </c>
      <c r="J32" s="26">
        <v>1</v>
      </c>
      <c r="K32" s="26">
        <v>1</v>
      </c>
    </row>
    <row r="33" spans="1:11" x14ac:dyDescent="0.2">
      <c r="A33" s="1">
        <f t="shared" si="1"/>
        <v>600</v>
      </c>
      <c r="B33" s="26">
        <v>2</v>
      </c>
      <c r="C33" s="26">
        <v>1</v>
      </c>
      <c r="D33" s="26">
        <v>1</v>
      </c>
      <c r="E33" s="26">
        <v>1</v>
      </c>
      <c r="F33" s="26">
        <v>1</v>
      </c>
      <c r="G33" s="26">
        <v>1</v>
      </c>
      <c r="H33" s="26">
        <v>1</v>
      </c>
      <c r="I33" s="26">
        <v>1</v>
      </c>
      <c r="J33" s="26">
        <v>1</v>
      </c>
      <c r="K33" s="26">
        <v>1</v>
      </c>
    </row>
    <row r="34" spans="1:1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">
      <c r="A35" s="1">
        <f>SUM(A24:A33)/1000</f>
        <v>6</v>
      </c>
      <c r="B35" t="s">
        <v>25</v>
      </c>
    </row>
    <row r="37" spans="1:11" x14ac:dyDescent="0.2">
      <c r="A37" s="5" t="s">
        <v>27</v>
      </c>
    </row>
    <row r="38" spans="1:11" x14ac:dyDescent="0.2">
      <c r="A38" t="s">
        <v>11</v>
      </c>
      <c r="D38">
        <f>+A35*M23</f>
        <v>36</v>
      </c>
    </row>
    <row r="40" spans="1:11" x14ac:dyDescent="0.2">
      <c r="A40" t="s">
        <v>10</v>
      </c>
      <c r="D40">
        <f>+SUM(B24:L34)</f>
        <v>121</v>
      </c>
      <c r="E40" t="s">
        <v>23</v>
      </c>
    </row>
    <row r="42" spans="1:11" x14ac:dyDescent="0.2">
      <c r="A42" t="s">
        <v>12</v>
      </c>
      <c r="D42" s="3">
        <f>+D40/D38</f>
        <v>3.3611111111111112</v>
      </c>
    </row>
    <row r="44" spans="1:11" x14ac:dyDescent="0.2">
      <c r="A44" t="s">
        <v>13</v>
      </c>
      <c r="D44">
        <f>+COUNT(B24:K33)</f>
        <v>100</v>
      </c>
      <c r="E44" t="s">
        <v>24</v>
      </c>
    </row>
    <row r="46" spans="1:11" x14ac:dyDescent="0.2">
      <c r="A46" t="s">
        <v>14</v>
      </c>
      <c r="D46" s="3">
        <f>+D44/D38</f>
        <v>2.7777777777777777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1</vt:lpstr>
      <vt:lpstr>Example Sheet</vt:lpstr>
      <vt:lpstr>Depth</vt:lpstr>
      <vt:lpstr>Width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export3</dc:creator>
  <cp:lastModifiedBy>Ahmet</cp:lastModifiedBy>
  <cp:lastPrinted>2021-10-11T07:27:03Z</cp:lastPrinted>
  <dcterms:created xsi:type="dcterms:W3CDTF">2009-01-13T02:10:29Z</dcterms:created>
  <dcterms:modified xsi:type="dcterms:W3CDTF">2021-12-07T07:23:39Z</dcterms:modified>
</cp:coreProperties>
</file>